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31" i="1"/>
  <c r="L45"/>
  <c r="H34" l="1"/>
  <c r="K34" s="1"/>
  <c r="L53"/>
  <c r="L52"/>
  <c r="L50"/>
  <c r="L49"/>
  <c r="L47"/>
  <c r="L46"/>
  <c r="L44"/>
  <c r="L39"/>
  <c r="L38"/>
  <c r="L36"/>
  <c r="L34"/>
  <c r="L33"/>
  <c r="L32"/>
  <c r="L30"/>
  <c r="L29"/>
  <c r="L25"/>
  <c r="L21"/>
  <c r="L19"/>
  <c r="J34" l="1"/>
  <c r="J43" l="1"/>
  <c r="H43"/>
  <c r="K43" s="1"/>
  <c r="M43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J28" l="1"/>
  <c r="J26"/>
  <c r="K26" l="1"/>
  <c r="M26" s="1"/>
  <c r="I35"/>
  <c r="I23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53"/>
  <c r="M53" s="1"/>
  <c r="K19"/>
  <c r="M19" s="1"/>
  <c r="M54" l="1"/>
  <c r="M24"/>
  <c r="M29"/>
  <c r="M36"/>
  <c r="K28"/>
  <c r="M28" s="1"/>
  <c r="J54" l="1"/>
  <c r="I54"/>
  <c r="L54" l="1"/>
  <c r="K54" l="1"/>
  <c r="H54"/>
  <c r="G54"/>
  <c r="F54" l="1"/>
  <c r="A20" l="1"/>
  <c r="A2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<sst xmlns="http://schemas.openxmlformats.org/spreadsheetml/2006/main" count="159" uniqueCount="85">
  <si>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</si>
  <si>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</si>
  <si>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</si>
  <si>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</si>
  <si>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</si>
  <si>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</si>
  <si>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</si>
  <si>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</si>
  <si>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</si>
  <si>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</si>
  <si>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</si>
  <si>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</si>
  <si>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</si>
  <si>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</si>
  <si>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</si>
  <si>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</si>
  <si>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</si>
  <si>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</si>
  <si>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</si>
  <si>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</si>
  <si>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</si>
  <si>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</si>
  <si>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</si>
  <si>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</si>
  <si>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</si>
  <si>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</si>
  <si>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</si>
  <si>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</si>
  <si>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</si>
  <si>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</si>
  <si>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</si>
  <si>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</si>
  <si>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</si>
  <si>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</si>
  <si>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</si>
  <si>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</si>
  <si>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</si>
  <si>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</si>
  <si>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</si>
  <si>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</si>
  <si>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</si>
  <si>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</si>
  <si>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</si>
  <si>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</si>
  <si>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</si>
  <si>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</si>
  <si>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</si>
  <si>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</si>
  <si>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</si>
  <si>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</si>
  <si>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</si>
  <si>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</si>
  <si>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</si>
  <si>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</si>
  <si>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</si>
  <si>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</si>
  <si>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</si>
  <si>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</si>
  <si>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</si>
  <si>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</si>
  <si>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</si>
  <si>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</si>
  <si>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</si>
  <si>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</si>
  <si>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</si>
  <si>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</si>
  <si>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</si>
  <si>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</si>
  <si>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</si>
  <si>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</si>
  <si>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</si>
  <si>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</si>
  <si>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</si>
  <si>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</si>
  <si>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</si>
  <si>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</si>
  <si>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</si>
  <si>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</si>
  <si>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</si>
  <si>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</si>
  <si>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</si>
  <si>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</si>
  <si>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</si>
  <si>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</si>
  <si>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Abril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</si>
</sst>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6"/>
  <sheetViews>
    <sheetView tabSelected="1" topLeftCell="A3" zoomScale="40" zoomScaleNormal="40" zoomScaleSheetLayoutView="20" zoomScalePageLayoutView="50" workbookViewId="0">
      <selection activeCell="L57" sqref="L57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72</v>
      </c>
      <c r="H16" s="37" t="s">
        <v>2</v>
      </c>
      <c r="I16" s="38"/>
      <c r="J16" s="38"/>
      <c r="K16" s="39"/>
      <c r="L16" s="53" t="s">
        <v>75</v>
      </c>
      <c r="M16" s="33" t="s">
        <v>7</v>
      </c>
    </row>
    <row r="17" spans="1:14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73</v>
      </c>
      <c r="J17" s="48" t="s">
        <v>0</v>
      </c>
      <c r="K17" s="49" t="s">
        <v>74</v>
      </c>
      <c r="L17" s="54"/>
      <c r="M17" s="34"/>
    </row>
    <row r="18" spans="1:14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>
      <c r="A19" s="25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f>1000</f>
        <v>1000</v>
      </c>
      <c r="M19" s="10">
        <f>F19-G19-K19-L19</f>
        <v>153044.38999999998</v>
      </c>
    </row>
    <row r="20" spans="1:14" s="11" customFormat="1">
      <c r="A20" s="26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>
      <c r="A21" s="26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6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1000</f>
        <v>1000</v>
      </c>
      <c r="M25" s="14">
        <f t="shared" si="1"/>
        <v>31931.5</v>
      </c>
      <c r="N25" s="15"/>
    </row>
    <row r="26" spans="1:14" s="1" customFormat="1">
      <c r="A26" s="26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28">
        <v>40000</v>
      </c>
      <c r="G26" s="9">
        <v>529.39</v>
      </c>
      <c r="H26" s="9">
        <v>1216</v>
      </c>
      <c r="I26" s="9"/>
      <c r="J26" s="9">
        <f>F26*2.87%</f>
        <v>1148</v>
      </c>
      <c r="K26" s="9">
        <f t="shared" ref="K26" si="3">H26+I26+J26</f>
        <v>2364</v>
      </c>
      <c r="L26" s="9">
        <v>0</v>
      </c>
      <c r="M26" s="14">
        <f>F26-G26-K26-L26</f>
        <v>37106.61</v>
      </c>
    </row>
    <row r="27" spans="1:14" s="1" customFormat="1">
      <c r="A27" s="26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28">
        <v>20000</v>
      </c>
      <c r="G28" s="9">
        <v>0</v>
      </c>
      <c r="H28" s="9">
        <v>608</v>
      </c>
      <c r="I28" s="9"/>
      <c r="J28" s="9">
        <f>F28*2.87%</f>
        <v>574</v>
      </c>
      <c r="K28" s="9">
        <f t="shared" si="0"/>
        <v>1182</v>
      </c>
      <c r="L28" s="9">
        <v>0</v>
      </c>
      <c r="M28" s="14">
        <f t="shared" si="1"/>
        <v>18818</v>
      </c>
    </row>
    <row r="29" spans="1:14" s="1" customFormat="1">
      <c r="A29" s="26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2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f>1500</f>
        <v>1500</v>
      </c>
      <c r="M29" s="14">
        <f t="shared" si="1"/>
        <v>50598.21</v>
      </c>
    </row>
    <row r="30" spans="1:14" s="1" customFormat="1">
      <c r="A30" s="26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2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f>500+3993.93</f>
        <v>4493.93</v>
      </c>
      <c r="M30" s="14">
        <f t="shared" si="1"/>
        <v>18104.809999999998</v>
      </c>
    </row>
    <row r="31" spans="1:14" s="1" customFormat="1">
      <c r="A31" s="26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28">
        <v>85000</v>
      </c>
      <c r="G31" s="9">
        <v>0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2000+3828.35+100</f>
        <v>5928.35</v>
      </c>
      <c r="M31" s="14">
        <f>F31-G31-K31-L31</f>
        <v>73124.39</v>
      </c>
    </row>
    <row r="32" spans="1:14" s="1" customFormat="1">
      <c r="A32" s="26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1500+2807.45</f>
        <v>4307.45</v>
      </c>
      <c r="M32" s="14">
        <f t="shared" si="1"/>
        <v>23919.55</v>
      </c>
    </row>
    <row r="33" spans="1:13" s="1" customFormat="1">
      <c r="A33" s="26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</f>
        <v>500</v>
      </c>
      <c r="M33" s="14">
        <f t="shared" si="1"/>
        <v>44604.26</v>
      </c>
    </row>
    <row r="34" spans="1:13" s="1" customFormat="1">
      <c r="A34" s="26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2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9">
        <v>0</v>
      </c>
      <c r="M35" s="14">
        <f t="shared" si="1"/>
        <v>51359.199999999997</v>
      </c>
    </row>
    <row r="36" spans="1:13" s="1" customFormat="1">
      <c r="A36" s="26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>
      <c r="A37" s="26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28">
        <v>75000</v>
      </c>
      <c r="G39" s="9">
        <v>0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69567.5</v>
      </c>
    </row>
    <row r="40" spans="1:13" s="1" customFormat="1">
      <c r="A40" s="26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2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9">
        <v>0</v>
      </c>
      <c r="M42" s="14">
        <f t="shared" si="1"/>
        <v>48317.89</v>
      </c>
    </row>
    <row r="43" spans="1:13" s="1" customFormat="1">
      <c r="A43" s="26">
        <f t="shared" si="2"/>
        <v>25</v>
      </c>
      <c r="B43" s="5" t="s">
        <v>83</v>
      </c>
      <c r="C43" s="6" t="s">
        <v>48</v>
      </c>
      <c r="D43" s="6" t="s">
        <v>82</v>
      </c>
      <c r="E43" s="13" t="s">
        <v>67</v>
      </c>
      <c r="F43" s="28">
        <v>20000</v>
      </c>
      <c r="G43" s="9">
        <v>0</v>
      </c>
      <c r="H43" s="9">
        <f>F43*3.04%</f>
        <v>608</v>
      </c>
      <c r="I43" s="9"/>
      <c r="J43" s="9">
        <f>F43*2.87%</f>
        <v>574</v>
      </c>
      <c r="K43" s="9">
        <f t="shared" ref="K43" si="4">H43+I43+J43</f>
        <v>1182</v>
      </c>
      <c r="L43" s="9">
        <v>0</v>
      </c>
      <c r="M43" s="14">
        <f t="shared" ref="M43" si="5">F43-G43-K43-L43</f>
        <v>18818</v>
      </c>
    </row>
    <row r="44" spans="1:13" s="1" customFormat="1">
      <c r="A44" s="26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1000+3062.68</f>
        <v>4062.68</v>
      </c>
      <c r="M44" s="14">
        <f t="shared" si="1"/>
        <v>7228.119999999999</v>
      </c>
    </row>
    <row r="45" spans="1:13" s="1" customFormat="1">
      <c r="A45" s="26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1000+1100.16</f>
        <v>2100.16</v>
      </c>
      <c r="M46" s="14">
        <f t="shared" si="1"/>
        <v>13895.14</v>
      </c>
    </row>
    <row r="47" spans="1:13" s="1" customFormat="1">
      <c r="A47" s="26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9">
        <f>300+3300.48</f>
        <v>3600.48</v>
      </c>
      <c r="M47" s="14">
        <f t="shared" si="1"/>
        <v>11471.060000000001</v>
      </c>
    </row>
    <row r="48" spans="1:13" s="1" customFormat="1">
      <c r="A48" s="26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500+2003.2</f>
        <v>2503.1999999999998</v>
      </c>
      <c r="M49" s="14">
        <f t="shared" si="1"/>
        <v>13492.099999999999</v>
      </c>
    </row>
    <row r="50" spans="1:109" s="1" customFormat="1">
      <c r="A50" s="26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>
      <c r="A51" s="26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/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9">
        <f>600+2630.87</f>
        <v>3230.87</v>
      </c>
      <c r="M52" s="14">
        <f t="shared" si="1"/>
        <v>12764.43</v>
      </c>
    </row>
    <row r="53" spans="1:109" s="1" customFormat="1">
      <c r="A53" s="26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9">
        <f>600+1925.28</f>
        <v>2525.2799999999997</v>
      </c>
      <c r="M53" s="14">
        <f t="shared" si="1"/>
        <v>8765.52</v>
      </c>
    </row>
    <row r="54" spans="1:109" s="1" customFormat="1" ht="27.75">
      <c r="A54" s="27"/>
      <c r="B54" s="16" t="s">
        <v>11</v>
      </c>
      <c r="C54" s="17"/>
      <c r="D54" s="17"/>
      <c r="E54" s="17"/>
      <c r="F54" s="18">
        <f t="shared" ref="F54:H54" si="7">SUM(F19:F53)</f>
        <v>2055000</v>
      </c>
      <c r="G54" s="19">
        <f t="shared" si="7"/>
        <v>195053.69</v>
      </c>
      <c r="H54" s="19">
        <f t="shared" si="7"/>
        <v>50351.520000000026</v>
      </c>
      <c r="I54" s="19">
        <f t="shared" ref="I54:M54" si="8">SUM(I19:I53)</f>
        <v>9237.6</v>
      </c>
      <c r="J54" s="19">
        <f t="shared" si="8"/>
        <v>58895.270000000019</v>
      </c>
      <c r="K54" s="19">
        <f t="shared" si="8"/>
        <v>118484.38999999998</v>
      </c>
      <c r="L54" s="19">
        <f t="shared" si="8"/>
        <v>52700.140000000007</v>
      </c>
      <c r="M54" s="20">
        <f>SUM(M19:M53)</f>
        <v>1688761.7800000003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ht="27.75">
      <c r="A55" s="2"/>
      <c r="B55" s="2"/>
      <c r="C55" s="2"/>
      <c r="D55" s="2"/>
      <c r="E55" s="2"/>
      <c r="F55" s="2"/>
      <c r="G55" s="2"/>
      <c r="H55" s="22"/>
      <c r="I55" s="23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</row>
    <row r="56" spans="1:109" s="1" customFormat="1">
      <c r="A56" s="52"/>
      <c r="B56" s="52"/>
      <c r="C56" s="52"/>
      <c r="D56" s="52"/>
      <c r="E56" s="52"/>
      <c r="F56" s="52"/>
      <c r="G56" s="52"/>
      <c r="H56" s="52"/>
      <c r="I56" s="52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>
      <c r="B58" s="11"/>
      <c r="C58" s="11"/>
      <c r="H58" s="15"/>
      <c r="J58" s="15"/>
      <c r="K58" s="15"/>
      <c r="L58" s="15"/>
      <c r="M58" s="15"/>
    </row>
    <row r="59" spans="1:109" s="1" customFormat="1" ht="27.75">
      <c r="A59" s="2"/>
      <c r="B59" s="11"/>
      <c r="C59" s="11"/>
      <c r="H59" s="15"/>
      <c r="J59" s="15"/>
      <c r="K59" s="15"/>
      <c r="L59" s="15"/>
      <c r="M59" s="15"/>
    </row>
    <row r="60" spans="1:109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09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9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9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7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>
      <c r="F66" s="8">
        <v>60000</v>
      </c>
    </row>
  </sheetData>
  <mergeCells count="25">
    <mergeCell ref="A65:M65"/>
    <mergeCell ref="A61:M61"/>
    <mergeCell ref="A63:M63"/>
    <mergeCell ref="A62:M62"/>
    <mergeCell ref="F16:F18"/>
    <mergeCell ref="G16:G18"/>
    <mergeCell ref="I17:I18"/>
    <mergeCell ref="K17:K18"/>
    <mergeCell ref="A60:M60"/>
    <mergeCell ref="A64:M64"/>
    <mergeCell ref="A56:I56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2016-04-22T12:53:17Z</dcterms:modified>
</cp:coreProperties>
</file>