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RRHH\Nomina\2018\"/>
    </mc:Choice>
  </mc:AlternateContent>
  <bookViews>
    <workbookView xWindow="0" yWindow="0" windowWidth="20490" windowHeight="7755" tabRatio="601"/>
  </bookViews>
  <sheets>
    <sheet name="Empleados fijos" sheetId="1" r:id="rId1"/>
  </sheets>
  <definedNames>
    <definedName name="_xlnm.Print_Area" localSheetId="0">'Empleados fijos'!$A$1:$M$58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L44" i="1" l="1"/>
  <c r="J40" i="1"/>
  <c r="J41" i="1"/>
  <c r="A24" i="1" l="1"/>
  <c r="A25" i="1" s="1"/>
  <c r="A26" i="1" s="1"/>
  <c r="A28" i="1"/>
  <c r="A29" i="1" s="1"/>
  <c r="A30" i="1" s="1"/>
  <c r="A32" i="1"/>
  <c r="A33" i="1" s="1"/>
  <c r="A34" i="1" s="1"/>
  <c r="A36" i="1"/>
  <c r="A37" i="1" s="1"/>
  <c r="A38" i="1" s="1"/>
  <c r="A40" i="1"/>
  <c r="A41" i="1" s="1"/>
  <c r="A42" i="1" s="1"/>
  <c r="A44" i="1"/>
  <c r="A45" i="1" s="1"/>
  <c r="A46" i="1" s="1"/>
  <c r="A48" i="1"/>
  <c r="A49" i="1" s="1"/>
  <c r="A50" i="1" s="1"/>
  <c r="L47" i="1"/>
  <c r="L51" i="1"/>
  <c r="G51" i="1"/>
  <c r="I51" i="1"/>
  <c r="F51" i="1"/>
  <c r="J50" i="1"/>
  <c r="K50" i="1" s="1"/>
  <c r="M50" i="1" s="1"/>
  <c r="J35" i="1" l="1"/>
  <c r="K35" i="1" s="1"/>
  <c r="M35" i="1" s="1"/>
  <c r="J33" i="1"/>
  <c r="K33" i="1" s="1"/>
  <c r="M33" i="1" s="1"/>
  <c r="M28" i="1"/>
  <c r="K28" i="1"/>
  <c r="J29" i="1" l="1"/>
  <c r="J46" i="1"/>
  <c r="K46" i="1" s="1"/>
  <c r="M46" i="1" s="1"/>
  <c r="H25" i="1"/>
  <c r="H51" i="1" s="1"/>
  <c r="J21" i="1"/>
  <c r="J20" i="1"/>
  <c r="J22" i="1"/>
  <c r="K22" i="1" s="1"/>
  <c r="J23" i="1"/>
  <c r="J24" i="1"/>
  <c r="J25" i="1"/>
  <c r="J26" i="1"/>
  <c r="J27" i="1"/>
  <c r="J30" i="1"/>
  <c r="J31" i="1"/>
  <c r="J32" i="1"/>
  <c r="J34" i="1"/>
  <c r="J36" i="1"/>
  <c r="J37" i="1"/>
  <c r="J38" i="1"/>
  <c r="J39" i="1"/>
  <c r="J42" i="1"/>
  <c r="J43" i="1"/>
  <c r="J44" i="1"/>
  <c r="J45" i="1"/>
  <c r="J47" i="1"/>
  <c r="J48" i="1"/>
  <c r="J49" i="1"/>
  <c r="J19" i="1"/>
  <c r="J51" i="1" l="1"/>
  <c r="K19" i="1"/>
  <c r="M19" i="1" s="1"/>
  <c r="K24" i="1"/>
  <c r="M24" i="1" s="1"/>
  <c r="K23" i="1"/>
  <c r="M23" i="1" s="1"/>
  <c r="K44" i="1" l="1"/>
  <c r="K34" i="1" l="1"/>
  <c r="M44" i="1" l="1"/>
  <c r="K27" i="1" l="1"/>
  <c r="M27" i="1" s="1"/>
  <c r="K20" i="1" l="1"/>
  <c r="M20" i="1" s="1"/>
  <c r="K21" i="1"/>
  <c r="M21" i="1" s="1"/>
  <c r="M22" i="1"/>
  <c r="K25" i="1"/>
  <c r="M25" i="1" s="1"/>
  <c r="K26" i="1"/>
  <c r="M26" i="1" s="1"/>
  <c r="K29" i="1"/>
  <c r="M29" i="1" s="1"/>
  <c r="K38" i="1"/>
  <c r="K30" i="1"/>
  <c r="K36" i="1"/>
  <c r="M36" i="1" s="1"/>
  <c r="K31" i="1"/>
  <c r="M31" i="1" s="1"/>
  <c r="K32" i="1"/>
  <c r="M32" i="1" s="1"/>
  <c r="M34" i="1"/>
  <c r="K37" i="1"/>
  <c r="M37" i="1" s="1"/>
  <c r="K40" i="1"/>
  <c r="M40" i="1" s="1"/>
  <c r="K41" i="1"/>
  <c r="K39" i="1"/>
  <c r="M39" i="1" s="1"/>
  <c r="K42" i="1"/>
  <c r="M42" i="1" s="1"/>
  <c r="K43" i="1"/>
  <c r="M43" i="1" s="1"/>
  <c r="K45" i="1"/>
  <c r="M45" i="1" s="1"/>
  <c r="K47" i="1"/>
  <c r="M47" i="1" s="1"/>
  <c r="K48" i="1"/>
  <c r="M48" i="1" s="1"/>
  <c r="K49" i="1"/>
  <c r="M49" i="1" s="1"/>
  <c r="M41" i="1" l="1"/>
  <c r="K51" i="1"/>
  <c r="M30" i="1"/>
  <c r="M38" i="1"/>
  <c r="M51" i="1" l="1"/>
  <c r="A20" i="1"/>
  <c r="A21" i="1" s="1"/>
  <c r="A22" i="1" s="1"/>
</calcChain>
</file>

<file path=xl/sharedStrings.xml><?xml version="1.0" encoding="utf-8"?>
<sst xmlns="http://schemas.openxmlformats.org/spreadsheetml/2006/main" count="148" uniqueCount="84">
  <si>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</si>
  <si>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</si>
  <si>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</si>
  <si>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</si>
  <si>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</si>
  <si>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</si>
  <si>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</si>
  <si>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</si>
  <si>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</si>
  <si>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</si>
  <si>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</si>
  <si>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</si>
  <si>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Milagros J. Puello</t>
  </si>
  <si>
    <t>Francisco Fantino Polanco</t>
  </si>
  <si>
    <t>Ana Mercedes Monegro</t>
  </si>
  <si>
    <t>Gianna Franjul Rivera</t>
  </si>
  <si>
    <t>Angers Sanchez Reyes</t>
  </si>
  <si>
    <t>Yusmilka Núñez Lara</t>
  </si>
  <si>
    <t>Miguelina Margarita Ozuna</t>
  </si>
  <si>
    <t>Jose Ant. Almonte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</si>
  <si>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</si>
  <si>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</si>
  <si>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</si>
  <si>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</si>
  <si>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</si>
  <si>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</si>
  <si>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</si>
  <si>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</si>
  <si>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</si>
  <si>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</si>
  <si>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</si>
  <si>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</si>
  <si>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</si>
  <si>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</si>
  <si>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Comisionado</t>
  </si>
  <si>
    <t>Comisionada</t>
  </si>
  <si>
    <t>Asistente Presidente</t>
  </si>
  <si>
    <t>Directora Ejecutiva</t>
  </si>
  <si>
    <t>Recepcionista</t>
  </si>
  <si>
    <t>Analista I</t>
  </si>
  <si>
    <t>Analista Legal</t>
  </si>
  <si>
    <t>Conserje</t>
  </si>
  <si>
    <t>Chofer</t>
  </si>
  <si>
    <t>Mensajero</t>
  </si>
  <si>
    <t>Fijo</t>
  </si>
  <si>
    <t>Comisión Reguladora de Prácticas Desleales en el Comercio y sobre Medidas de Salvaguardias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</si>
  <si>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</si>
  <si>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</si>
  <si>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</si>
  <si>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</si>
  <si>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</si>
  <si>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</si>
  <si>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Analista de Planificación</t>
  </si>
  <si>
    <t>“Año del Fomento de las Exportacines”</t>
  </si>
  <si>
    <t>Paola Vásquez Medina</t>
  </si>
  <si>
    <t>Carlos Julio Martínez</t>
  </si>
  <si>
    <t>Kisairis Lara Mejía</t>
  </si>
  <si>
    <t xml:space="preserve">Paola Massiel Andújar </t>
  </si>
  <si>
    <t>Karla Michelle Echavarría</t>
  </si>
  <si>
    <t>Presidenta</t>
  </si>
  <si>
    <t>Asistente Comisionados</t>
  </si>
  <si>
    <t>Enc. Adm. Y Fin.</t>
  </si>
  <si>
    <t>Auxiliar Adm.</t>
  </si>
  <si>
    <t>Enc. DEI</t>
  </si>
  <si>
    <t>Secretaria DEI</t>
  </si>
  <si>
    <t>Dpto. Adm. Y Fin.</t>
  </si>
  <si>
    <t>Dpto. Planificación</t>
  </si>
  <si>
    <t>Dpto. Investigación</t>
  </si>
  <si>
    <t>Serv. Generales</t>
  </si>
  <si>
    <t>Cristian Beltre Tiburcio</t>
  </si>
  <si>
    <t>Annabelle Tatis Sención</t>
  </si>
  <si>
    <t>Secretaria Presidente</t>
  </si>
  <si>
    <t>Analista De Recursos H.</t>
  </si>
  <si>
    <t>Francisco Santana</t>
  </si>
  <si>
    <t>Keila Teresita Vásquez</t>
  </si>
  <si>
    <t>Secretaria DE</t>
  </si>
  <si>
    <t>Ana María Tejada</t>
  </si>
  <si>
    <t>Contador</t>
  </si>
  <si>
    <t>Carlos Esteban Coronado</t>
  </si>
  <si>
    <t>Tecnologia de la Información</t>
  </si>
  <si>
    <t>Enc. Tecnologia de la Información</t>
  </si>
  <si>
    <t>Juan Mota Suero</t>
  </si>
  <si>
    <t>Mes de Junio 2018</t>
  </si>
  <si>
    <t>Elaborado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</si>
</sst>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>
      <alignment horizontal="left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4" fillId="0" borderId="0" xfId="0" applyFont="1" applyFill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8</xdr:row>
      <xdr:rowOff>23813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51</xdr:row>
      <xdr:rowOff>261937</xdr:rowOff>
    </xdr:from>
    <xdr:to>
      <xdr:col>2</xdr:col>
      <xdr:colOff>619125</xdr:colOff>
      <xdr:row>56</xdr:row>
      <xdr:rowOff>242888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573625"/>
          <a:ext cx="5191125" cy="176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785812</xdr:colOff>
      <xdr:row>52</xdr:row>
      <xdr:rowOff>1</xdr:rowOff>
    </xdr:from>
    <xdr:to>
      <xdr:col>2</xdr:col>
      <xdr:colOff>3919537</xdr:colOff>
      <xdr:row>60</xdr:row>
      <xdr:rowOff>261939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687" y="17668876"/>
          <a:ext cx="3133725" cy="3071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5"/>
  <sheetViews>
    <sheetView tabSelected="1" topLeftCell="A34" zoomScale="40" zoomScaleNormal="40" zoomScaleSheetLayoutView="20" zoomScalePageLayoutView="50" workbookViewId="0">
      <selection activeCell="D58" sqref="D58"/>
    </sheetView>
  </sheetViews>
  <sheetFormatPr baseColWidth="10" defaultColWidth="9.140625" defaultRowHeight="27" x14ac:dyDescent="0.2"/>
  <cols>
    <col min="1" max="1" width="13.5703125" style="18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18" customWidth="1"/>
    <col min="8" max="8" width="25.28515625" style="18" customWidth="1"/>
    <col min="9" max="9" width="31.140625" style="18" customWidth="1"/>
    <col min="10" max="10" width="22.140625" style="18" customWidth="1"/>
    <col min="11" max="11" width="26.140625" style="18" customWidth="1"/>
    <col min="12" max="12" width="32.7109375" style="18" customWidth="1"/>
    <col min="13" max="13" width="32.140625" style="18" customWidth="1"/>
    <col min="14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ht="13.5" customHeight="1" x14ac:dyDescent="0.2"/>
    <row r="9" spans="1:13" s="1" customFormat="1" ht="7.5" customHeight="1" x14ac:dyDescent="0.2"/>
    <row r="10" spans="1:13" s="1" customFormat="1" ht="27.75" x14ac:dyDescent="0.2">
      <c r="A10" s="24" t="s">
        <v>45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" customFormat="1" ht="29.25" customHeight="1" x14ac:dyDescent="0.2">
      <c r="A11" s="31" t="s">
        <v>53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1" customFormat="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24" t="s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1" customFormat="1" ht="27.75" x14ac:dyDescent="0.2">
      <c r="A14" s="35" t="s">
        <v>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s="1" customFormat="1" ht="17.25" customHeight="1" thickBot="1" x14ac:dyDescent="0.25"/>
    <row r="16" spans="1:13" ht="41.25" customHeight="1" x14ac:dyDescent="0.2">
      <c r="A16" s="28" t="s">
        <v>8</v>
      </c>
      <c r="B16" s="25" t="s">
        <v>3</v>
      </c>
      <c r="C16" s="25" t="s">
        <v>10</v>
      </c>
      <c r="D16" s="25" t="s">
        <v>4</v>
      </c>
      <c r="E16" s="25" t="s">
        <v>9</v>
      </c>
      <c r="F16" s="41" t="s">
        <v>6</v>
      </c>
      <c r="G16" s="44" t="s">
        <v>48</v>
      </c>
      <c r="H16" s="32" t="s">
        <v>2</v>
      </c>
      <c r="I16" s="33"/>
      <c r="J16" s="33"/>
      <c r="K16" s="34"/>
      <c r="L16" s="36" t="s">
        <v>51</v>
      </c>
      <c r="M16" s="28" t="s">
        <v>7</v>
      </c>
    </row>
    <row r="17" spans="1:13" ht="27" customHeight="1" x14ac:dyDescent="0.2">
      <c r="A17" s="29"/>
      <c r="B17" s="26"/>
      <c r="C17" s="26"/>
      <c r="D17" s="26"/>
      <c r="E17" s="26"/>
      <c r="F17" s="42"/>
      <c r="G17" s="45"/>
      <c r="H17" s="39" t="s">
        <v>1</v>
      </c>
      <c r="I17" s="39" t="s">
        <v>49</v>
      </c>
      <c r="J17" s="39" t="s">
        <v>0</v>
      </c>
      <c r="K17" s="46" t="s">
        <v>50</v>
      </c>
      <c r="L17" s="37"/>
      <c r="M17" s="29"/>
    </row>
    <row r="18" spans="1:13" ht="69.75" customHeight="1" thickBot="1" x14ac:dyDescent="0.25">
      <c r="A18" s="30"/>
      <c r="B18" s="27"/>
      <c r="C18" s="27"/>
      <c r="D18" s="27"/>
      <c r="E18" s="27"/>
      <c r="F18" s="43"/>
      <c r="G18" s="40"/>
      <c r="H18" s="40"/>
      <c r="I18" s="40"/>
      <c r="J18" s="40"/>
      <c r="K18" s="47"/>
      <c r="L18" s="38"/>
      <c r="M18" s="30"/>
    </row>
    <row r="19" spans="1:13" s="8" customFormat="1" x14ac:dyDescent="0.35">
      <c r="A19" s="19">
        <v>1</v>
      </c>
      <c r="B19" s="5" t="s">
        <v>54</v>
      </c>
      <c r="C19" s="5" t="s">
        <v>31</v>
      </c>
      <c r="D19" s="5" t="s">
        <v>59</v>
      </c>
      <c r="E19" s="9" t="s">
        <v>44</v>
      </c>
      <c r="F19" s="6">
        <v>235000</v>
      </c>
      <c r="G19" s="7">
        <v>44490.06</v>
      </c>
      <c r="H19" s="7">
        <v>3595.1</v>
      </c>
      <c r="I19" s="7">
        <v>1031.6199999999999</v>
      </c>
      <c r="J19" s="7">
        <f>F19*0.0287</f>
        <v>6744.5</v>
      </c>
      <c r="K19" s="7">
        <f>H19+I19+J19</f>
        <v>11371.22</v>
      </c>
      <c r="L19" s="7"/>
      <c r="M19" s="10">
        <f>F19-G19-K19-L19</f>
        <v>179138.72</v>
      </c>
    </row>
    <row r="20" spans="1:13" s="8" customFormat="1" x14ac:dyDescent="0.35">
      <c r="A20" s="19">
        <f t="shared" ref="A20:A50" si="0">A19+1</f>
        <v>2</v>
      </c>
      <c r="B20" s="5" t="s">
        <v>13</v>
      </c>
      <c r="C20" s="5" t="s">
        <v>31</v>
      </c>
      <c r="D20" s="5" t="s">
        <v>34</v>
      </c>
      <c r="E20" s="9" t="s">
        <v>44</v>
      </c>
      <c r="F20" s="6">
        <v>200000</v>
      </c>
      <c r="G20" s="7">
        <v>35991.19</v>
      </c>
      <c r="H20" s="7">
        <v>3595.1</v>
      </c>
      <c r="I20" s="7">
        <v>1031.6199999999999</v>
      </c>
      <c r="J20" s="7">
        <f t="shared" ref="J20:J50" si="1">F20*0.0287</f>
        <v>5740</v>
      </c>
      <c r="K20" s="7">
        <f t="shared" ref="K20:K50" si="2">H20+I20+J20</f>
        <v>10366.719999999999</v>
      </c>
      <c r="L20" s="7"/>
      <c r="M20" s="10">
        <f>F20-G20-K20-L20</f>
        <v>153642.09</v>
      </c>
    </row>
    <row r="21" spans="1:13" s="1" customFormat="1" x14ac:dyDescent="0.35">
      <c r="A21" s="19">
        <f t="shared" si="0"/>
        <v>3</v>
      </c>
      <c r="B21" s="5" t="s">
        <v>12</v>
      </c>
      <c r="C21" s="5" t="s">
        <v>31</v>
      </c>
      <c r="D21" s="5" t="s">
        <v>35</v>
      </c>
      <c r="E21" s="9" t="s">
        <v>44</v>
      </c>
      <c r="F21" s="6">
        <v>200000</v>
      </c>
      <c r="G21" s="7">
        <v>36249.089999999997</v>
      </c>
      <c r="H21" s="7">
        <v>3595.1</v>
      </c>
      <c r="I21" s="7"/>
      <c r="J21" s="7">
        <f>F21*0.0287</f>
        <v>5740</v>
      </c>
      <c r="K21" s="7">
        <f t="shared" si="2"/>
        <v>9335.1</v>
      </c>
      <c r="L21" s="7"/>
      <c r="M21" s="10">
        <f t="shared" ref="M21:M50" si="3">F21-G21-K21-L21</f>
        <v>154415.81</v>
      </c>
    </row>
    <row r="22" spans="1:13" s="1" customFormat="1" x14ac:dyDescent="0.35">
      <c r="A22" s="19">
        <f t="shared" si="0"/>
        <v>4</v>
      </c>
      <c r="B22" s="5" t="s">
        <v>55</v>
      </c>
      <c r="C22" s="5" t="s">
        <v>31</v>
      </c>
      <c r="D22" s="5" t="s">
        <v>34</v>
      </c>
      <c r="E22" s="9" t="s">
        <v>44</v>
      </c>
      <c r="F22" s="6">
        <v>200000</v>
      </c>
      <c r="G22" s="7">
        <v>36249.089999999997</v>
      </c>
      <c r="H22" s="7">
        <v>3595.1</v>
      </c>
      <c r="I22" s="7"/>
      <c r="J22" s="7">
        <f t="shared" si="1"/>
        <v>5740</v>
      </c>
      <c r="K22" s="7">
        <f>H22+I22+J22</f>
        <v>9335.1</v>
      </c>
      <c r="L22" s="7"/>
      <c r="M22" s="10">
        <f t="shared" si="3"/>
        <v>154415.81</v>
      </c>
    </row>
    <row r="23" spans="1:13" s="1" customFormat="1" x14ac:dyDescent="0.35">
      <c r="A23" s="19">
        <v>2</v>
      </c>
      <c r="B23" s="5" t="s">
        <v>69</v>
      </c>
      <c r="C23" s="5" t="s">
        <v>31</v>
      </c>
      <c r="D23" s="5" t="s">
        <v>34</v>
      </c>
      <c r="E23" s="9" t="s">
        <v>44</v>
      </c>
      <c r="F23" s="6">
        <v>200000</v>
      </c>
      <c r="G23" s="7">
        <v>36249.089999999997</v>
      </c>
      <c r="H23" s="7">
        <v>3595.1</v>
      </c>
      <c r="I23" s="7"/>
      <c r="J23" s="7">
        <f t="shared" si="1"/>
        <v>5740</v>
      </c>
      <c r="K23" s="7">
        <f>H23+I23+J23</f>
        <v>9335.1</v>
      </c>
      <c r="L23" s="7"/>
      <c r="M23" s="10">
        <f t="shared" ref="M23" si="4">F23-G23-K23-L23</f>
        <v>154415.81</v>
      </c>
    </row>
    <row r="24" spans="1:13" s="1" customFormat="1" x14ac:dyDescent="0.35">
      <c r="A24" s="19">
        <f t="shared" si="0"/>
        <v>3</v>
      </c>
      <c r="B24" s="5" t="s">
        <v>70</v>
      </c>
      <c r="C24" s="5" t="s">
        <v>31</v>
      </c>
      <c r="D24" s="5" t="s">
        <v>36</v>
      </c>
      <c r="E24" s="9" t="s">
        <v>44</v>
      </c>
      <c r="F24" s="6">
        <v>70000</v>
      </c>
      <c r="G24" s="7">
        <v>5368.48</v>
      </c>
      <c r="H24" s="7">
        <v>2128</v>
      </c>
      <c r="I24" s="7"/>
      <c r="J24" s="7">
        <f t="shared" si="1"/>
        <v>2009</v>
      </c>
      <c r="K24" s="7">
        <f>H24+I24+J24</f>
        <v>4137</v>
      </c>
      <c r="L24" s="7"/>
      <c r="M24" s="10">
        <f>F24-G24-K24-L24</f>
        <v>60494.520000000004</v>
      </c>
    </row>
    <row r="25" spans="1:13" s="1" customFormat="1" x14ac:dyDescent="0.35">
      <c r="A25" s="19">
        <f t="shared" si="0"/>
        <v>4</v>
      </c>
      <c r="B25" s="5" t="s">
        <v>14</v>
      </c>
      <c r="C25" s="5" t="s">
        <v>31</v>
      </c>
      <c r="D25" s="5" t="s">
        <v>71</v>
      </c>
      <c r="E25" s="9" t="s">
        <v>44</v>
      </c>
      <c r="F25" s="21">
        <v>40000</v>
      </c>
      <c r="G25" s="7">
        <v>442.65</v>
      </c>
      <c r="H25" s="7">
        <f>F25*0.0304</f>
        <v>1216</v>
      </c>
      <c r="I25" s="7"/>
      <c r="J25" s="7">
        <f t="shared" si="1"/>
        <v>1148</v>
      </c>
      <c r="K25" s="7">
        <f t="shared" si="2"/>
        <v>2364</v>
      </c>
      <c r="L25" s="7"/>
      <c r="M25" s="10">
        <f>F25-G25-K25-L25</f>
        <v>37193.35</v>
      </c>
    </row>
    <row r="26" spans="1:13" s="1" customFormat="1" x14ac:dyDescent="0.35">
      <c r="A26" s="19">
        <f t="shared" si="0"/>
        <v>5</v>
      </c>
      <c r="B26" s="5" t="s">
        <v>56</v>
      </c>
      <c r="C26" s="5" t="s">
        <v>31</v>
      </c>
      <c r="D26" s="5" t="s">
        <v>60</v>
      </c>
      <c r="E26" s="9" t="s">
        <v>44</v>
      </c>
      <c r="F26" s="6">
        <v>55000</v>
      </c>
      <c r="G26" s="7">
        <v>0</v>
      </c>
      <c r="H26" s="7">
        <v>1672</v>
      </c>
      <c r="I26" s="7"/>
      <c r="J26" s="7">
        <f t="shared" si="1"/>
        <v>1578.5</v>
      </c>
      <c r="K26" s="7">
        <f t="shared" si="2"/>
        <v>3250.5</v>
      </c>
      <c r="L26" s="7"/>
      <c r="M26" s="10">
        <f t="shared" si="3"/>
        <v>51749.5</v>
      </c>
    </row>
    <row r="27" spans="1:13" s="1" customFormat="1" x14ac:dyDescent="0.35">
      <c r="A27" s="19">
        <v>3</v>
      </c>
      <c r="B27" s="5" t="s">
        <v>15</v>
      </c>
      <c r="C27" s="5" t="s">
        <v>32</v>
      </c>
      <c r="D27" s="5" t="s">
        <v>37</v>
      </c>
      <c r="E27" s="9" t="s">
        <v>44</v>
      </c>
      <c r="F27" s="21">
        <v>150000</v>
      </c>
      <c r="G27" s="7">
        <v>24107.84</v>
      </c>
      <c r="H27" s="7">
        <v>3595.1</v>
      </c>
      <c r="I27" s="7"/>
      <c r="J27" s="7">
        <f t="shared" si="1"/>
        <v>4305</v>
      </c>
      <c r="K27" s="7">
        <f t="shared" ref="K27" si="5">H27+I27+J27</f>
        <v>7900.1</v>
      </c>
      <c r="L27" s="7"/>
      <c r="M27" s="10">
        <f>F27-G27-K27-L27</f>
        <v>117992.06</v>
      </c>
    </row>
    <row r="28" spans="1:13" s="1" customFormat="1" x14ac:dyDescent="0.35">
      <c r="A28" s="19">
        <f t="shared" si="0"/>
        <v>4</v>
      </c>
      <c r="B28" s="5" t="s">
        <v>74</v>
      </c>
      <c r="C28" s="5" t="s">
        <v>32</v>
      </c>
      <c r="D28" s="5" t="s">
        <v>75</v>
      </c>
      <c r="E28" s="9" t="s">
        <v>44</v>
      </c>
      <c r="F28" s="21">
        <v>25000</v>
      </c>
      <c r="G28" s="7">
        <v>0</v>
      </c>
      <c r="H28" s="7">
        <v>760</v>
      </c>
      <c r="I28" s="7"/>
      <c r="J28" s="7">
        <v>717.5</v>
      </c>
      <c r="K28" s="7">
        <f>H28+I28+J28</f>
        <v>1477.5</v>
      </c>
      <c r="L28" s="7"/>
      <c r="M28" s="10">
        <f>F28-G28-K28-L28</f>
        <v>23522.5</v>
      </c>
    </row>
    <row r="29" spans="1:13" s="1" customFormat="1" x14ac:dyDescent="0.35">
      <c r="A29" s="19">
        <f t="shared" si="0"/>
        <v>5</v>
      </c>
      <c r="B29" s="5" t="s">
        <v>57</v>
      </c>
      <c r="C29" s="5" t="s">
        <v>33</v>
      </c>
      <c r="D29" s="5" t="s">
        <v>72</v>
      </c>
      <c r="E29" s="9" t="s">
        <v>44</v>
      </c>
      <c r="F29" s="21">
        <v>60000</v>
      </c>
      <c r="G29" s="7">
        <v>3486.68</v>
      </c>
      <c r="H29" s="7">
        <v>1824</v>
      </c>
      <c r="I29" s="7"/>
      <c r="J29" s="7">
        <f>F29*0.0287</f>
        <v>1722</v>
      </c>
      <c r="K29" s="7">
        <f>H29+I29+J29</f>
        <v>3546</v>
      </c>
      <c r="L29" s="7"/>
      <c r="M29" s="10">
        <f>F29-G29-K29-L29</f>
        <v>52967.32</v>
      </c>
    </row>
    <row r="30" spans="1:13" s="1" customFormat="1" x14ac:dyDescent="0.35">
      <c r="A30" s="19">
        <f t="shared" si="0"/>
        <v>6</v>
      </c>
      <c r="B30" s="5" t="s">
        <v>18</v>
      </c>
      <c r="C30" s="5" t="s">
        <v>65</v>
      </c>
      <c r="D30" s="5" t="s">
        <v>61</v>
      </c>
      <c r="E30" s="9" t="s">
        <v>44</v>
      </c>
      <c r="F30" s="21">
        <v>110000</v>
      </c>
      <c r="G30" s="7">
        <v>14199.71</v>
      </c>
      <c r="H30" s="7">
        <v>3344</v>
      </c>
      <c r="I30" s="7">
        <v>1031.6199999999999</v>
      </c>
      <c r="J30" s="7">
        <f t="shared" si="1"/>
        <v>3157</v>
      </c>
      <c r="K30" s="7">
        <f t="shared" si="2"/>
        <v>7532.62</v>
      </c>
      <c r="L30" s="7">
        <v>100</v>
      </c>
      <c r="M30" s="10">
        <f t="shared" si="3"/>
        <v>88167.670000000013</v>
      </c>
    </row>
    <row r="31" spans="1:13" s="1" customFormat="1" x14ac:dyDescent="0.35">
      <c r="A31" s="19">
        <v>4</v>
      </c>
      <c r="B31" s="5" t="s">
        <v>19</v>
      </c>
      <c r="C31" s="5" t="s">
        <v>65</v>
      </c>
      <c r="D31" s="5" t="s">
        <v>62</v>
      </c>
      <c r="E31" s="9" t="s">
        <v>44</v>
      </c>
      <c r="F31" s="21">
        <v>35000</v>
      </c>
      <c r="G31" s="7">
        <v>0</v>
      </c>
      <c r="H31" s="7">
        <v>1064</v>
      </c>
      <c r="I31" s="7"/>
      <c r="J31" s="7">
        <f t="shared" si="1"/>
        <v>1004.5</v>
      </c>
      <c r="K31" s="7">
        <f t="shared" si="2"/>
        <v>2068.5</v>
      </c>
      <c r="L31" s="7">
        <v>5443.2</v>
      </c>
      <c r="M31" s="10">
        <f>F31-G31-K31-L31</f>
        <v>27488.3</v>
      </c>
    </row>
    <row r="32" spans="1:13" s="1" customFormat="1" x14ac:dyDescent="0.35">
      <c r="A32" s="19">
        <f t="shared" si="0"/>
        <v>5</v>
      </c>
      <c r="B32" s="5" t="s">
        <v>47</v>
      </c>
      <c r="C32" s="5" t="s">
        <v>65</v>
      </c>
      <c r="D32" s="5" t="s">
        <v>46</v>
      </c>
      <c r="E32" s="9" t="s">
        <v>44</v>
      </c>
      <c r="F32" s="21">
        <v>40000</v>
      </c>
      <c r="G32" s="7">
        <v>442.65</v>
      </c>
      <c r="H32" s="7">
        <v>1216</v>
      </c>
      <c r="I32" s="7"/>
      <c r="J32" s="7">
        <f t="shared" si="1"/>
        <v>1148</v>
      </c>
      <c r="K32" s="7">
        <f t="shared" si="2"/>
        <v>2364</v>
      </c>
      <c r="L32" s="7">
        <v>1500</v>
      </c>
      <c r="M32" s="10">
        <f t="shared" si="3"/>
        <v>35693.35</v>
      </c>
    </row>
    <row r="33" spans="1:13" s="1" customFormat="1" x14ac:dyDescent="0.35">
      <c r="A33" s="19">
        <f t="shared" si="0"/>
        <v>6</v>
      </c>
      <c r="B33" s="5" t="s">
        <v>76</v>
      </c>
      <c r="C33" s="5" t="s">
        <v>65</v>
      </c>
      <c r="D33" s="5" t="s">
        <v>77</v>
      </c>
      <c r="E33" s="9" t="s">
        <v>44</v>
      </c>
      <c r="F33" s="21">
        <v>55000</v>
      </c>
      <c r="G33" s="7">
        <v>2559.6799999999998</v>
      </c>
      <c r="H33" s="7">
        <v>1672</v>
      </c>
      <c r="I33" s="7"/>
      <c r="J33" s="7">
        <f t="shared" ref="J33" si="6">F33*0.0287</f>
        <v>1578.5</v>
      </c>
      <c r="K33" s="7">
        <f>H33+I33+J33</f>
        <v>3250.5</v>
      </c>
      <c r="L33" s="7"/>
      <c r="M33" s="10">
        <f t="shared" si="3"/>
        <v>49189.82</v>
      </c>
    </row>
    <row r="34" spans="1:13" s="1" customFormat="1" x14ac:dyDescent="0.35">
      <c r="A34" s="19">
        <f t="shared" si="0"/>
        <v>7</v>
      </c>
      <c r="B34" s="5" t="s">
        <v>17</v>
      </c>
      <c r="C34" s="5" t="s">
        <v>65</v>
      </c>
      <c r="D34" s="5" t="s">
        <v>38</v>
      </c>
      <c r="E34" s="9" t="s">
        <v>44</v>
      </c>
      <c r="F34" s="21">
        <v>27000</v>
      </c>
      <c r="G34" s="7">
        <v>0</v>
      </c>
      <c r="H34" s="7">
        <v>820.8</v>
      </c>
      <c r="I34" s="7">
        <v>1031.6199999999999</v>
      </c>
      <c r="J34" s="7">
        <f t="shared" si="1"/>
        <v>774.9</v>
      </c>
      <c r="K34" s="7">
        <f t="shared" si="2"/>
        <v>2627.3199999999997</v>
      </c>
      <c r="L34" s="7">
        <v>1000</v>
      </c>
      <c r="M34" s="10">
        <f t="shared" si="3"/>
        <v>23372.68</v>
      </c>
    </row>
    <row r="35" spans="1:13" s="1" customFormat="1" ht="25.5" customHeight="1" x14ac:dyDescent="0.35">
      <c r="A35" s="19">
        <v>5</v>
      </c>
      <c r="B35" s="5" t="s">
        <v>78</v>
      </c>
      <c r="C35" s="5" t="s">
        <v>79</v>
      </c>
      <c r="D35" s="5" t="s">
        <v>80</v>
      </c>
      <c r="E35" s="9" t="s">
        <v>44</v>
      </c>
      <c r="F35" s="21">
        <v>85000</v>
      </c>
      <c r="G35" s="7">
        <v>8576.99</v>
      </c>
      <c r="H35" s="7">
        <v>2584</v>
      </c>
      <c r="I35" s="7"/>
      <c r="J35" s="7">
        <f t="shared" ref="J35" si="7">F35*0.0287</f>
        <v>2439.5</v>
      </c>
      <c r="K35" s="7">
        <f t="shared" si="2"/>
        <v>5023.5</v>
      </c>
      <c r="L35" s="7"/>
      <c r="M35" s="10">
        <f t="shared" si="3"/>
        <v>71399.509999999995</v>
      </c>
    </row>
    <row r="36" spans="1:13" s="1" customFormat="1" x14ac:dyDescent="0.35">
      <c r="A36" s="19">
        <f t="shared" si="0"/>
        <v>6</v>
      </c>
      <c r="B36" s="5" t="s">
        <v>16</v>
      </c>
      <c r="C36" s="5" t="s">
        <v>66</v>
      </c>
      <c r="D36" s="5" t="s">
        <v>52</v>
      </c>
      <c r="E36" s="9" t="s">
        <v>44</v>
      </c>
      <c r="F36" s="21">
        <v>60000</v>
      </c>
      <c r="G36" s="7">
        <v>0</v>
      </c>
      <c r="H36" s="7">
        <v>1824</v>
      </c>
      <c r="I36" s="7"/>
      <c r="J36" s="7">
        <f t="shared" si="1"/>
        <v>1722</v>
      </c>
      <c r="K36" s="7">
        <f>H36+I36+J36</f>
        <v>3546</v>
      </c>
      <c r="L36" s="7">
        <v>5500</v>
      </c>
      <c r="M36" s="10">
        <f>F36-G36-K36-L36</f>
        <v>50954</v>
      </c>
    </row>
    <row r="37" spans="1:13" s="1" customFormat="1" x14ac:dyDescent="0.35">
      <c r="A37" s="19">
        <f t="shared" si="0"/>
        <v>7</v>
      </c>
      <c r="B37" s="5" t="s">
        <v>22</v>
      </c>
      <c r="C37" s="5" t="s">
        <v>67</v>
      </c>
      <c r="D37" s="5" t="s">
        <v>63</v>
      </c>
      <c r="E37" s="9" t="s">
        <v>44</v>
      </c>
      <c r="F37" s="21">
        <v>100000</v>
      </c>
      <c r="G37" s="7">
        <v>12105.37</v>
      </c>
      <c r="H37" s="7">
        <v>3040</v>
      </c>
      <c r="I37" s="7"/>
      <c r="J37" s="7">
        <f t="shared" si="1"/>
        <v>2870</v>
      </c>
      <c r="K37" s="7">
        <f t="shared" si="2"/>
        <v>5910</v>
      </c>
      <c r="L37" s="7">
        <v>1000</v>
      </c>
      <c r="M37" s="10">
        <f t="shared" si="3"/>
        <v>80984.63</v>
      </c>
    </row>
    <row r="38" spans="1:13" s="1" customFormat="1" x14ac:dyDescent="0.35">
      <c r="A38" s="19">
        <f t="shared" si="0"/>
        <v>8</v>
      </c>
      <c r="B38" s="5" t="s">
        <v>20</v>
      </c>
      <c r="C38" s="5" t="s">
        <v>67</v>
      </c>
      <c r="D38" s="5" t="s">
        <v>39</v>
      </c>
      <c r="E38" s="9" t="s">
        <v>44</v>
      </c>
      <c r="F38" s="21">
        <v>70000</v>
      </c>
      <c r="G38" s="7">
        <v>3940.39</v>
      </c>
      <c r="H38" s="7">
        <v>2128</v>
      </c>
      <c r="I38" s="7"/>
      <c r="J38" s="7">
        <f t="shared" si="1"/>
        <v>2009</v>
      </c>
      <c r="K38" s="7">
        <f>H38+I38+J38</f>
        <v>4137</v>
      </c>
      <c r="L38" s="7">
        <v>2573.83</v>
      </c>
      <c r="M38" s="10">
        <f>F38-G38-K38-L38</f>
        <v>59348.78</v>
      </c>
    </row>
    <row r="39" spans="1:13" s="1" customFormat="1" x14ac:dyDescent="0.35">
      <c r="A39" s="19">
        <v>6</v>
      </c>
      <c r="B39" s="5" t="s">
        <v>21</v>
      </c>
      <c r="C39" s="5" t="s">
        <v>67</v>
      </c>
      <c r="D39" s="5" t="s">
        <v>39</v>
      </c>
      <c r="E39" s="9" t="s">
        <v>44</v>
      </c>
      <c r="F39" s="21">
        <v>70000</v>
      </c>
      <c r="G39" s="7">
        <v>3940.39</v>
      </c>
      <c r="H39" s="7">
        <v>2128</v>
      </c>
      <c r="I39" s="7"/>
      <c r="J39" s="7">
        <f t="shared" si="1"/>
        <v>2009</v>
      </c>
      <c r="K39" s="7">
        <f>H39+I39+J39</f>
        <v>4137</v>
      </c>
      <c r="L39" s="7">
        <v>4000</v>
      </c>
      <c r="M39" s="10">
        <f>F39-G39-K39-L39</f>
        <v>57922.61</v>
      </c>
    </row>
    <row r="40" spans="1:13" s="1" customFormat="1" x14ac:dyDescent="0.35">
      <c r="A40" s="19">
        <f t="shared" si="0"/>
        <v>7</v>
      </c>
      <c r="B40" s="5" t="s">
        <v>23</v>
      </c>
      <c r="C40" s="5" t="s">
        <v>67</v>
      </c>
      <c r="D40" s="5" t="s">
        <v>39</v>
      </c>
      <c r="E40" s="9" t="s">
        <v>44</v>
      </c>
      <c r="F40" s="21">
        <v>70000</v>
      </c>
      <c r="G40" s="7">
        <v>5368.48</v>
      </c>
      <c r="H40" s="7">
        <v>2128</v>
      </c>
      <c r="I40" s="7"/>
      <c r="J40" s="7">
        <f>F40*0.0287</f>
        <v>2009</v>
      </c>
      <c r="K40" s="7">
        <f t="shared" si="2"/>
        <v>4137</v>
      </c>
      <c r="L40" s="7">
        <v>2000</v>
      </c>
      <c r="M40" s="10">
        <f t="shared" si="3"/>
        <v>58494.520000000004</v>
      </c>
    </row>
    <row r="41" spans="1:13" s="1" customFormat="1" x14ac:dyDescent="0.35">
      <c r="A41" s="19">
        <f t="shared" si="0"/>
        <v>8</v>
      </c>
      <c r="B41" s="5" t="s">
        <v>24</v>
      </c>
      <c r="C41" s="5" t="s">
        <v>67</v>
      </c>
      <c r="D41" s="5" t="s">
        <v>40</v>
      </c>
      <c r="E41" s="9" t="s">
        <v>44</v>
      </c>
      <c r="F41" s="21">
        <v>58333.33</v>
      </c>
      <c r="G41" s="7">
        <v>2966.72</v>
      </c>
      <c r="H41" s="7">
        <v>1773.33</v>
      </c>
      <c r="I41" s="7">
        <v>1031.6199999999999</v>
      </c>
      <c r="J41" s="7">
        <f>F41*0.0287</f>
        <v>1674.166571</v>
      </c>
      <c r="K41" s="7">
        <f t="shared" si="2"/>
        <v>4479.1165709999996</v>
      </c>
      <c r="L41" s="7"/>
      <c r="M41" s="10">
        <f t="shared" si="3"/>
        <v>50887.493429000002</v>
      </c>
    </row>
    <row r="42" spans="1:13" s="1" customFormat="1" x14ac:dyDescent="0.35">
      <c r="A42" s="19">
        <f t="shared" si="0"/>
        <v>9</v>
      </c>
      <c r="B42" s="5" t="s">
        <v>58</v>
      </c>
      <c r="C42" s="5" t="s">
        <v>67</v>
      </c>
      <c r="D42" s="5" t="s">
        <v>64</v>
      </c>
      <c r="E42" s="9" t="s">
        <v>44</v>
      </c>
      <c r="F42" s="21">
        <v>30000</v>
      </c>
      <c r="G42" s="7">
        <v>0</v>
      </c>
      <c r="H42" s="7">
        <v>912</v>
      </c>
      <c r="I42" s="7"/>
      <c r="J42" s="7">
        <f t="shared" si="1"/>
        <v>861</v>
      </c>
      <c r="K42" s="7">
        <f t="shared" si="2"/>
        <v>1773</v>
      </c>
      <c r="L42" s="7">
        <v>500</v>
      </c>
      <c r="M42" s="10">
        <f t="shared" si="3"/>
        <v>27727</v>
      </c>
    </row>
    <row r="43" spans="1:13" s="1" customFormat="1" x14ac:dyDescent="0.35">
      <c r="A43" s="19">
        <v>7</v>
      </c>
      <c r="B43" s="5" t="s">
        <v>25</v>
      </c>
      <c r="C43" s="5" t="s">
        <v>68</v>
      </c>
      <c r="D43" s="5" t="s">
        <v>41</v>
      </c>
      <c r="E43" s="9" t="s">
        <v>44</v>
      </c>
      <c r="F43" s="21">
        <v>15000</v>
      </c>
      <c r="G43" s="7">
        <v>0</v>
      </c>
      <c r="H43" s="7">
        <v>456</v>
      </c>
      <c r="I43" s="7"/>
      <c r="J43" s="7">
        <f t="shared" si="1"/>
        <v>430.5</v>
      </c>
      <c r="K43" s="7">
        <f t="shared" si="2"/>
        <v>886.5</v>
      </c>
      <c r="L43" s="7">
        <v>4828.3500000000004</v>
      </c>
      <c r="M43" s="10">
        <f t="shared" si="3"/>
        <v>9285.15</v>
      </c>
    </row>
    <row r="44" spans="1:13" s="1" customFormat="1" x14ac:dyDescent="0.35">
      <c r="A44" s="19">
        <f t="shared" si="0"/>
        <v>8</v>
      </c>
      <c r="B44" s="5" t="s">
        <v>26</v>
      </c>
      <c r="C44" s="5" t="s">
        <v>68</v>
      </c>
      <c r="D44" s="5" t="s">
        <v>41</v>
      </c>
      <c r="E44" s="9" t="s">
        <v>44</v>
      </c>
      <c r="F44" s="21">
        <v>15000</v>
      </c>
      <c r="G44" s="7">
        <v>0</v>
      </c>
      <c r="H44" s="7">
        <v>456</v>
      </c>
      <c r="I44" s="7">
        <v>1031.6199999999999</v>
      </c>
      <c r="J44" s="7">
        <f t="shared" si="1"/>
        <v>430.5</v>
      </c>
      <c r="K44" s="7">
        <f t="shared" ref="K44" si="8">H44+I44+J44</f>
        <v>1918.12</v>
      </c>
      <c r="L44" s="7">
        <f>3500+100</f>
        <v>3600</v>
      </c>
      <c r="M44" s="10">
        <f t="shared" ref="M44" si="9">F44-G44-K44-L44</f>
        <v>9481.880000000001</v>
      </c>
    </row>
    <row r="45" spans="1:13" s="1" customFormat="1" x14ac:dyDescent="0.35">
      <c r="A45" s="19">
        <f t="shared" si="0"/>
        <v>9</v>
      </c>
      <c r="B45" s="5" t="s">
        <v>27</v>
      </c>
      <c r="C45" s="5" t="s">
        <v>68</v>
      </c>
      <c r="D45" s="5" t="s">
        <v>42</v>
      </c>
      <c r="E45" s="9" t="s">
        <v>44</v>
      </c>
      <c r="F45" s="6">
        <v>19000</v>
      </c>
      <c r="G45" s="7">
        <v>0</v>
      </c>
      <c r="H45" s="7">
        <v>577.6</v>
      </c>
      <c r="I45" s="7"/>
      <c r="J45" s="7">
        <f t="shared" si="1"/>
        <v>545.29999999999995</v>
      </c>
      <c r="K45" s="7">
        <f t="shared" si="2"/>
        <v>1122.9000000000001</v>
      </c>
      <c r="L45" s="7">
        <v>4828.3500000000004</v>
      </c>
      <c r="M45" s="10">
        <f t="shared" si="3"/>
        <v>13048.749999999998</v>
      </c>
    </row>
    <row r="46" spans="1:13" s="1" customFormat="1" x14ac:dyDescent="0.35">
      <c r="A46" s="19">
        <f t="shared" si="0"/>
        <v>10</v>
      </c>
      <c r="B46" s="5" t="s">
        <v>73</v>
      </c>
      <c r="C46" s="5" t="s">
        <v>68</v>
      </c>
      <c r="D46" s="5" t="s">
        <v>42</v>
      </c>
      <c r="E46" s="9" t="s">
        <v>44</v>
      </c>
      <c r="F46" s="6">
        <v>19000</v>
      </c>
      <c r="G46" s="7">
        <v>0</v>
      </c>
      <c r="H46" s="7">
        <v>577.6</v>
      </c>
      <c r="I46" s="7"/>
      <c r="J46" s="7">
        <f t="shared" ref="J46" si="10">F46*0.0287</f>
        <v>545.29999999999995</v>
      </c>
      <c r="K46" s="7">
        <f t="shared" ref="K46" si="11">H46+I46+J46</f>
        <v>1122.9000000000001</v>
      </c>
      <c r="L46" s="7"/>
      <c r="M46" s="10">
        <f t="shared" ref="M46" si="12">F46-G46-K46-L46</f>
        <v>17877.099999999999</v>
      </c>
    </row>
    <row r="47" spans="1:13" s="1" customFormat="1" x14ac:dyDescent="0.35">
      <c r="A47" s="19">
        <v>8</v>
      </c>
      <c r="B47" s="5" t="s">
        <v>28</v>
      </c>
      <c r="C47" s="5" t="s">
        <v>68</v>
      </c>
      <c r="D47" s="5" t="s">
        <v>43</v>
      </c>
      <c r="E47" s="9" t="s">
        <v>44</v>
      </c>
      <c r="F47" s="6">
        <v>20000</v>
      </c>
      <c r="G47" s="7">
        <v>0</v>
      </c>
      <c r="H47" s="7">
        <v>608</v>
      </c>
      <c r="I47" s="7"/>
      <c r="J47" s="7">
        <f t="shared" si="1"/>
        <v>574</v>
      </c>
      <c r="K47" s="7">
        <f t="shared" si="2"/>
        <v>1182</v>
      </c>
      <c r="L47" s="7">
        <f>1000+3208.8</f>
        <v>4208.8</v>
      </c>
      <c r="M47" s="10">
        <f t="shared" si="3"/>
        <v>14609.2</v>
      </c>
    </row>
    <row r="48" spans="1:13" s="1" customFormat="1" x14ac:dyDescent="0.35">
      <c r="A48" s="19">
        <f t="shared" si="0"/>
        <v>9</v>
      </c>
      <c r="B48" s="5" t="s">
        <v>29</v>
      </c>
      <c r="C48" s="5" t="s">
        <v>68</v>
      </c>
      <c r="D48" s="5" t="s">
        <v>42</v>
      </c>
      <c r="E48" s="9" t="s">
        <v>44</v>
      </c>
      <c r="F48" s="6">
        <v>19000</v>
      </c>
      <c r="G48" s="7">
        <v>0</v>
      </c>
      <c r="H48" s="7">
        <v>577.6</v>
      </c>
      <c r="I48" s="7"/>
      <c r="J48" s="7">
        <f t="shared" si="1"/>
        <v>545.29999999999995</v>
      </c>
      <c r="K48" s="7">
        <f t="shared" si="2"/>
        <v>1122.9000000000001</v>
      </c>
      <c r="L48" s="7">
        <v>3452.23</v>
      </c>
      <c r="M48" s="10">
        <f t="shared" si="3"/>
        <v>14424.869999999999</v>
      </c>
    </row>
    <row r="49" spans="1:42" s="1" customFormat="1" x14ac:dyDescent="0.35">
      <c r="A49" s="19">
        <f t="shared" si="0"/>
        <v>10</v>
      </c>
      <c r="B49" s="5" t="s">
        <v>30</v>
      </c>
      <c r="C49" s="5" t="s">
        <v>68</v>
      </c>
      <c r="D49" s="5" t="s">
        <v>41</v>
      </c>
      <c r="E49" s="9" t="s">
        <v>44</v>
      </c>
      <c r="F49" s="6">
        <v>15000</v>
      </c>
      <c r="G49" s="7">
        <v>0</v>
      </c>
      <c r="H49" s="7">
        <v>456</v>
      </c>
      <c r="I49" s="7"/>
      <c r="J49" s="7">
        <f t="shared" si="1"/>
        <v>430.5</v>
      </c>
      <c r="K49" s="7">
        <f t="shared" si="2"/>
        <v>886.5</v>
      </c>
      <c r="L49" s="7">
        <v>2097.7200000000003</v>
      </c>
      <c r="M49" s="10">
        <f t="shared" si="3"/>
        <v>12015.779999999999</v>
      </c>
    </row>
    <row r="50" spans="1:42" s="1" customFormat="1" x14ac:dyDescent="0.35">
      <c r="A50" s="19">
        <f t="shared" si="0"/>
        <v>11</v>
      </c>
      <c r="B50" s="5" t="s">
        <v>81</v>
      </c>
      <c r="C50" s="5" t="s">
        <v>68</v>
      </c>
      <c r="D50" s="5" t="s">
        <v>42</v>
      </c>
      <c r="E50" s="9" t="s">
        <v>44</v>
      </c>
      <c r="F50" s="6">
        <v>19000</v>
      </c>
      <c r="G50" s="7">
        <v>0</v>
      </c>
      <c r="H50" s="7">
        <v>577.6</v>
      </c>
      <c r="I50" s="7">
        <v>1031.6199999999999</v>
      </c>
      <c r="J50" s="7">
        <f t="shared" si="1"/>
        <v>545.29999999999995</v>
      </c>
      <c r="K50" s="7">
        <f t="shared" si="2"/>
        <v>2154.5199999999995</v>
      </c>
      <c r="L50" s="7"/>
      <c r="M50" s="10">
        <f t="shared" si="3"/>
        <v>16845.48</v>
      </c>
    </row>
    <row r="51" spans="1:42" s="1" customFormat="1" ht="27.75" x14ac:dyDescent="0.2">
      <c r="A51" s="20"/>
      <c r="B51" s="12" t="s">
        <v>11</v>
      </c>
      <c r="C51" s="13"/>
      <c r="D51" s="13"/>
      <c r="E51" s="13"/>
      <c r="F51" s="14">
        <f>SUM(F19:F50)</f>
        <v>2386333.33</v>
      </c>
      <c r="G51" s="14">
        <f t="shared" ref="G51:M51" si="13">SUM(G19:G50)</f>
        <v>276734.54999999993</v>
      </c>
      <c r="H51" s="14">
        <f t="shared" si="13"/>
        <v>58091.13</v>
      </c>
      <c r="I51" s="14">
        <f t="shared" si="13"/>
        <v>7221.3399999999992</v>
      </c>
      <c r="J51" s="14">
        <f t="shared" si="13"/>
        <v>68487.766571000015</v>
      </c>
      <c r="K51" s="14">
        <f t="shared" si="13"/>
        <v>133800.23657099999</v>
      </c>
      <c r="L51" s="14">
        <f>SUM(L19:L50)</f>
        <v>46632.480000000003</v>
      </c>
      <c r="M51" s="14">
        <f t="shared" si="13"/>
        <v>1929166.0634290003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s="1" customFormat="1" ht="27.75" x14ac:dyDescent="0.2">
      <c r="A52" s="2"/>
      <c r="B52" s="2"/>
      <c r="C52" s="2"/>
      <c r="D52" s="2"/>
      <c r="E52" s="2"/>
      <c r="F52" s="2"/>
      <c r="G52" s="2"/>
      <c r="H52" s="16"/>
      <c r="I52" s="17"/>
      <c r="J52" s="16"/>
      <c r="K52" s="16"/>
      <c r="L52" s="16"/>
      <c r="M52" s="1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s="1" customFormat="1" ht="27.75" x14ac:dyDescent="0.2">
      <c r="A53" s="2"/>
      <c r="B53" s="2"/>
      <c r="C53" s="2"/>
      <c r="D53" s="2"/>
      <c r="E53" s="2"/>
      <c r="F53" s="2"/>
      <c r="G53" s="2"/>
      <c r="H53" s="16"/>
      <c r="I53" s="17"/>
      <c r="J53" s="16"/>
      <c r="K53" s="16"/>
      <c r="L53" s="16"/>
      <c r="M53" s="1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s="1" customFormat="1" ht="27.75" x14ac:dyDescent="0.2">
      <c r="A54" s="2"/>
      <c r="B54" s="2"/>
      <c r="C54" s="2"/>
      <c r="D54" s="2"/>
      <c r="E54" s="2"/>
      <c r="F54" s="2"/>
      <c r="G54" s="2"/>
      <c r="H54" s="16"/>
      <c r="I54" s="17"/>
      <c r="J54" s="16"/>
      <c r="K54" s="16"/>
      <c r="L54" s="16"/>
      <c r="M54" s="1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s="1" customFormat="1" ht="27.75" x14ac:dyDescent="0.2">
      <c r="A55" s="2"/>
      <c r="B55" s="2"/>
      <c r="C55" s="2"/>
      <c r="D55" s="2"/>
      <c r="E55" s="2"/>
      <c r="F55" s="2"/>
      <c r="G55" s="2"/>
      <c r="H55" s="16"/>
      <c r="I55" s="17"/>
      <c r="J55" s="16"/>
      <c r="K55" s="16"/>
      <c r="L55" s="16"/>
      <c r="M55" s="1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s="1" customFormat="1" ht="27.75" x14ac:dyDescent="0.2">
      <c r="A56" s="2"/>
      <c r="B56" s="2"/>
      <c r="C56" s="2"/>
      <c r="D56" s="2"/>
      <c r="E56" s="2"/>
      <c r="F56" s="2"/>
      <c r="G56" s="2"/>
      <c r="H56" s="16"/>
      <c r="I56" s="17"/>
      <c r="J56" s="16"/>
      <c r="K56" s="16"/>
      <c r="L56" s="16"/>
      <c r="M56" s="1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s="1" customFormat="1" ht="27.75" x14ac:dyDescent="0.2">
      <c r="A57" s="2"/>
      <c r="B57" s="2"/>
      <c r="C57" s="2"/>
      <c r="D57" s="2"/>
      <c r="E57" s="2"/>
      <c r="F57" s="2"/>
      <c r="G57" s="2"/>
      <c r="H57" s="16"/>
      <c r="I57" s="17"/>
      <c r="J57" s="16"/>
      <c r="K57" s="16"/>
      <c r="L57" s="16"/>
      <c r="M57" s="1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s="1" customFormat="1" ht="27.75" x14ac:dyDescent="0.2">
      <c r="B58" s="23" t="s">
        <v>83</v>
      </c>
      <c r="J58" s="11"/>
      <c r="K58" s="11"/>
      <c r="L58" s="11"/>
      <c r="M58" s="11"/>
    </row>
    <row r="59" spans="1:42" s="22" customFormat="1" x14ac:dyDescent="0.2"/>
    <row r="60" spans="1:42" s="22" customFormat="1" x14ac:dyDescent="0.2"/>
    <row r="61" spans="1:42" s="22" customFormat="1" x14ac:dyDescent="0.2"/>
    <row r="62" spans="1:42" s="22" customFormat="1" x14ac:dyDescent="0.2"/>
    <row r="63" spans="1:42" s="22" customFormat="1" x14ac:dyDescent="0.2"/>
    <row r="64" spans="1:42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  <row r="855" s="22" customFormat="1" x14ac:dyDescent="0.2"/>
  </sheetData>
  <mergeCells count="18">
    <mergeCell ref="I17:I18"/>
    <mergeCell ref="K17:K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L16:L18"/>
    <mergeCell ref="H17:H18"/>
    <mergeCell ref="J17:J18"/>
    <mergeCell ref="E16:E18"/>
    <mergeCell ref="D16:D18"/>
    <mergeCell ref="F16:F18"/>
    <mergeCell ref="G16:G18"/>
  </mergeCells>
  <phoneticPr fontId="2" type="noConversion"/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2018-07-09T21:53:07Z</cp:lastPrinted>
  <dcterms:created xsi:type="dcterms:W3CDTF">2006-07-11T17:39:34Z</dcterms:created>
  <dcterms:modified xsi:type="dcterms:W3CDTF">2018-07-10T15:57:15Z</dcterms:modified>
</cp:coreProperties>
</file>